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20" windowWidth="13740" windowHeight="9696" activeTab="0"/>
  </bookViews>
  <sheets>
    <sheet name="orbit-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<sst xmlns="http://schemas.openxmlformats.org/spreadsheetml/2006/main" count="19" uniqueCount="19">
  <si>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Time</t>
  </si>
  <si>
    <t>(Tucson)</t>
  </si>
  <si>
    <t>Main Voltage:</t>
  </si>
  <si>
    <t>Main Current:</t>
  </si>
  <si>
    <t>Amps in Batteries:</t>
  </si>
  <si>
    <t>+X:</t>
  </si>
  <si>
    <t>+Y:</t>
  </si>
  <si>
    <t>+Z:</t>
  </si>
  <si>
    <t>-X:</t>
  </si>
  <si>
    <t>-Y:</t>
  </si>
  <si>
    <t>Total</t>
  </si>
  <si>
    <t>Implied Current</t>
  </si>
  <si>
    <t>Calc Net Current</t>
  </si>
  <si>
    <t>Maximum</t>
  </si>
  <si>
    <t>Average</t>
  </si>
  <si>
    <t>Net power drain</t>
  </si>
  <si>
    <t>average</t>
  </si>
  <si>
    <t>Time to 8 Ah</t>
  </si>
  <si>
    <t>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</si>
</sst>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H2" sqref="H2"/>
    </sheetView>
  </sheetViews>
  <sheetFormatPr defaultColWidth="9.140625" defaultRowHeight="12.75"/>
  <cols>
    <col min="5" max="5" width="9.00390625" style="0" bestFit="1" customWidth="1"/>
    <col min="6" max="8" width="9.0039062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</v>
      </c>
      <c r="G1" t="s">
        <v>12</v>
      </c>
      <c r="H1" t="s">
        <v>18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14" ht="12.75">
      <c r="A2" s="1">
        <v>36093</v>
      </c>
      <c r="B2" s="2">
        <v>0.33099537037037036</v>
      </c>
      <c r="C2">
        <v>19228</v>
      </c>
      <c r="D2">
        <v>787</v>
      </c>
      <c r="E2">
        <v>17837513</v>
      </c>
      <c r="I2">
        <v>0</v>
      </c>
      <c r="J2">
        <v>0</v>
      </c>
      <c r="K2">
        <v>51</v>
      </c>
      <c r="L2">
        <v>349</v>
      </c>
      <c r="M2">
        <v>585</v>
      </c>
      <c r="N2">
        <f>SUM(I2:M2)</f>
        <v>985</v>
      </c>
    </row>
    <row r="3" spans="1:14" ht="12.75">
      <c r="A3" s="1">
        <v>36093</v>
      </c>
      <c r="B3" s="2">
        <v>0.33119212962962963</v>
      </c>
      <c r="C3">
        <v>19196</v>
      </c>
      <c r="D3">
        <v>782</v>
      </c>
      <c r="E3">
        <v>17837200</v>
      </c>
      <c r="F3" s="2"/>
      <c r="I3">
        <v>168</v>
      </c>
      <c r="J3">
        <v>0</v>
      </c>
      <c r="K3">
        <v>417</v>
      </c>
      <c r="L3">
        <v>0</v>
      </c>
      <c r="M3">
        <v>407</v>
      </c>
      <c r="N3">
        <f aca="true" t="shared" si="0" ref="N3:N54">SUM(I3:M3)</f>
        <v>992</v>
      </c>
    </row>
    <row r="4" spans="1:14" ht="12.75">
      <c r="A4" s="1">
        <v>36093</v>
      </c>
      <c r="B4" s="2">
        <v>0.33145833333333335</v>
      </c>
      <c r="C4">
        <v>19292</v>
      </c>
      <c r="D4">
        <v>784</v>
      </c>
      <c r="E4">
        <v>17836520</v>
      </c>
      <c r="F4">
        <f aca="true" t="shared" si="1" ref="F4:F54">(E3-E4)/20</f>
        <v>34</v>
      </c>
      <c r="G4">
        <f>N4-D4</f>
        <v>65</v>
      </c>
      <c r="H4">
        <f>G4-F4</f>
        <v>31</v>
      </c>
      <c r="I4">
        <v>310</v>
      </c>
      <c r="J4">
        <v>0</v>
      </c>
      <c r="K4">
        <v>539</v>
      </c>
      <c r="L4">
        <v>0</v>
      </c>
      <c r="M4">
        <v>0</v>
      </c>
      <c r="N4">
        <f t="shared" si="0"/>
        <v>849</v>
      </c>
    </row>
    <row r="5" spans="1:14" ht="12.75">
      <c r="A5" s="1">
        <v>36093</v>
      </c>
      <c r="B5" s="2">
        <v>0.3314699074074074</v>
      </c>
      <c r="C5">
        <v>19292</v>
      </c>
      <c r="D5">
        <v>784</v>
      </c>
      <c r="E5">
        <v>17836520</v>
      </c>
      <c r="F5">
        <f t="shared" si="1"/>
        <v>0</v>
      </c>
      <c r="G5">
        <f aca="true" t="shared" si="2" ref="G5:G54">N5-D5</f>
        <v>65</v>
      </c>
      <c r="H5">
        <f aca="true" t="shared" si="3" ref="H5:H54">G5-F5</f>
        <v>65</v>
      </c>
      <c r="I5">
        <v>310</v>
      </c>
      <c r="J5">
        <v>0</v>
      </c>
      <c r="K5">
        <v>539</v>
      </c>
      <c r="L5">
        <v>0</v>
      </c>
      <c r="M5">
        <v>0</v>
      </c>
      <c r="N5">
        <f t="shared" si="0"/>
        <v>849</v>
      </c>
    </row>
    <row r="6" spans="1:14" ht="12.75">
      <c r="A6" s="1">
        <v>36093</v>
      </c>
      <c r="B6" s="2">
        <v>0.3316898148148148</v>
      </c>
      <c r="C6">
        <v>19037</v>
      </c>
      <c r="D6">
        <v>797</v>
      </c>
      <c r="E6">
        <v>17835004</v>
      </c>
      <c r="F6">
        <f t="shared" si="1"/>
        <v>75.8</v>
      </c>
      <c r="G6">
        <f t="shared" si="2"/>
        <v>-703</v>
      </c>
      <c r="H6">
        <f t="shared" si="3"/>
        <v>-778.8</v>
      </c>
      <c r="I6">
        <v>0</v>
      </c>
      <c r="J6">
        <v>43</v>
      </c>
      <c r="K6">
        <v>0</v>
      </c>
      <c r="L6">
        <v>51</v>
      </c>
      <c r="M6">
        <v>0</v>
      </c>
      <c r="N6">
        <f t="shared" si="0"/>
        <v>94</v>
      </c>
    </row>
    <row r="7" spans="1:14" ht="12.75">
      <c r="A7" s="1">
        <v>36093</v>
      </c>
      <c r="B7" s="2">
        <v>0.3317013888888889</v>
      </c>
      <c r="C7">
        <v>19037</v>
      </c>
      <c r="D7">
        <v>797</v>
      </c>
      <c r="E7">
        <v>17835004</v>
      </c>
      <c r="F7">
        <f t="shared" si="1"/>
        <v>0</v>
      </c>
      <c r="G7">
        <f t="shared" si="2"/>
        <v>-703</v>
      </c>
      <c r="H7">
        <f t="shared" si="3"/>
        <v>-703</v>
      </c>
      <c r="I7">
        <v>0</v>
      </c>
      <c r="J7">
        <v>43</v>
      </c>
      <c r="K7">
        <v>0</v>
      </c>
      <c r="L7">
        <v>51</v>
      </c>
      <c r="M7">
        <v>0</v>
      </c>
      <c r="N7">
        <f t="shared" si="0"/>
        <v>94</v>
      </c>
    </row>
    <row r="8" spans="1:14" ht="12.75">
      <c r="A8" s="1">
        <v>36093</v>
      </c>
      <c r="B8" s="2">
        <v>0.3319212962962963</v>
      </c>
      <c r="C8">
        <v>19165</v>
      </c>
      <c r="D8">
        <v>792</v>
      </c>
      <c r="E8">
        <v>17833893</v>
      </c>
      <c r="F8">
        <f t="shared" si="1"/>
        <v>55.55</v>
      </c>
      <c r="G8">
        <f t="shared" si="2"/>
        <v>-102</v>
      </c>
      <c r="H8">
        <f t="shared" si="3"/>
        <v>-157.55</v>
      </c>
      <c r="I8">
        <v>0</v>
      </c>
      <c r="J8">
        <v>664</v>
      </c>
      <c r="K8">
        <v>0</v>
      </c>
      <c r="L8">
        <v>0</v>
      </c>
      <c r="M8">
        <v>26</v>
      </c>
      <c r="N8">
        <f t="shared" si="0"/>
        <v>690</v>
      </c>
    </row>
    <row r="9" spans="1:14" ht="12.75">
      <c r="A9" s="1">
        <v>36093</v>
      </c>
      <c r="B9" s="2">
        <v>0.3319328703703704</v>
      </c>
      <c r="C9">
        <v>19165</v>
      </c>
      <c r="D9">
        <v>792</v>
      </c>
      <c r="E9">
        <v>17833893</v>
      </c>
      <c r="F9">
        <f t="shared" si="1"/>
        <v>0</v>
      </c>
      <c r="G9">
        <f t="shared" si="2"/>
        <v>-102</v>
      </c>
      <c r="H9">
        <f t="shared" si="3"/>
        <v>-102</v>
      </c>
      <c r="I9">
        <v>0</v>
      </c>
      <c r="J9">
        <v>664</v>
      </c>
      <c r="K9">
        <v>0</v>
      </c>
      <c r="L9">
        <v>0</v>
      </c>
      <c r="M9">
        <v>26</v>
      </c>
      <c r="N9">
        <f t="shared" si="0"/>
        <v>690</v>
      </c>
    </row>
    <row r="10" spans="1:14" ht="12.75">
      <c r="A10" s="1">
        <v>36093</v>
      </c>
      <c r="B10" s="2">
        <v>0.3321527777777778</v>
      </c>
      <c r="C10">
        <v>19292</v>
      </c>
      <c r="D10">
        <v>784</v>
      </c>
      <c r="E10">
        <v>17833322</v>
      </c>
      <c r="F10">
        <f t="shared" si="1"/>
        <v>28.55</v>
      </c>
      <c r="G10">
        <f t="shared" si="2"/>
        <v>259</v>
      </c>
      <c r="H10">
        <f t="shared" si="3"/>
        <v>230.45</v>
      </c>
      <c r="I10">
        <v>0</v>
      </c>
      <c r="J10">
        <v>268</v>
      </c>
      <c r="K10">
        <v>0</v>
      </c>
      <c r="L10">
        <v>168</v>
      </c>
      <c r="M10">
        <v>607</v>
      </c>
      <c r="N10">
        <f t="shared" si="0"/>
        <v>1043</v>
      </c>
    </row>
    <row r="11" spans="1:14" ht="12.75">
      <c r="A11" s="1">
        <v>36093</v>
      </c>
      <c r="B11" s="2">
        <v>0.33216435185185184</v>
      </c>
      <c r="C11">
        <v>19292</v>
      </c>
      <c r="D11">
        <v>784</v>
      </c>
      <c r="E11">
        <v>17833322</v>
      </c>
      <c r="F11">
        <f t="shared" si="1"/>
        <v>0</v>
      </c>
      <c r="G11">
        <f t="shared" si="2"/>
        <v>259</v>
      </c>
      <c r="H11">
        <f t="shared" si="3"/>
        <v>259</v>
      </c>
      <c r="I11">
        <v>0</v>
      </c>
      <c r="J11">
        <v>268</v>
      </c>
      <c r="K11">
        <v>0</v>
      </c>
      <c r="L11">
        <v>168</v>
      </c>
      <c r="M11">
        <v>607</v>
      </c>
      <c r="N11">
        <f t="shared" si="0"/>
        <v>1043</v>
      </c>
    </row>
    <row r="12" spans="1:14" ht="12.75">
      <c r="A12" s="1">
        <v>36093</v>
      </c>
      <c r="B12" s="2">
        <v>0.332349537037037</v>
      </c>
      <c r="C12">
        <v>19292</v>
      </c>
      <c r="D12">
        <v>784</v>
      </c>
      <c r="E12">
        <v>17832444</v>
      </c>
      <c r="F12">
        <f t="shared" si="1"/>
        <v>43.9</v>
      </c>
      <c r="G12">
        <f t="shared" si="2"/>
        <v>-69</v>
      </c>
      <c r="H12">
        <f t="shared" si="3"/>
        <v>-112.9</v>
      </c>
      <c r="I12">
        <v>0</v>
      </c>
      <c r="J12">
        <v>0</v>
      </c>
      <c r="K12">
        <v>0</v>
      </c>
      <c r="L12">
        <v>642</v>
      </c>
      <c r="M12">
        <v>73</v>
      </c>
      <c r="N12">
        <f t="shared" si="0"/>
        <v>715</v>
      </c>
    </row>
    <row r="13" spans="1:14" ht="12.75">
      <c r="A13" s="1">
        <v>36093</v>
      </c>
      <c r="B13" s="2">
        <v>0.3325810185185185</v>
      </c>
      <c r="C13">
        <v>19196</v>
      </c>
      <c r="D13">
        <v>787</v>
      </c>
      <c r="E13">
        <v>17831458</v>
      </c>
      <c r="F13">
        <f t="shared" si="1"/>
        <v>49.3</v>
      </c>
      <c r="G13">
        <f t="shared" si="2"/>
        <v>-437</v>
      </c>
      <c r="H13">
        <f t="shared" si="3"/>
        <v>-486.3</v>
      </c>
      <c r="I13">
        <v>0</v>
      </c>
      <c r="J13">
        <v>36</v>
      </c>
      <c r="K13">
        <v>0</v>
      </c>
      <c r="L13">
        <v>314</v>
      </c>
      <c r="M13">
        <v>0</v>
      </c>
      <c r="N13">
        <f t="shared" si="0"/>
        <v>350</v>
      </c>
    </row>
    <row r="14" spans="1:14" ht="12.75">
      <c r="A14" s="1">
        <v>36093</v>
      </c>
      <c r="B14" s="2">
        <v>0.3328125</v>
      </c>
      <c r="C14">
        <v>19133</v>
      </c>
      <c r="D14">
        <v>789</v>
      </c>
      <c r="E14">
        <v>17830993</v>
      </c>
      <c r="F14">
        <f t="shared" si="1"/>
        <v>23.25</v>
      </c>
      <c r="G14">
        <f t="shared" si="2"/>
        <v>-248</v>
      </c>
      <c r="H14">
        <f t="shared" si="3"/>
        <v>-271.25</v>
      </c>
      <c r="I14">
        <v>146</v>
      </c>
      <c r="J14">
        <v>395</v>
      </c>
      <c r="K14">
        <v>0</v>
      </c>
      <c r="L14">
        <v>0</v>
      </c>
      <c r="M14">
        <v>0</v>
      </c>
      <c r="N14">
        <f t="shared" si="0"/>
        <v>541</v>
      </c>
    </row>
    <row r="15" spans="1:14" ht="12.75">
      <c r="A15" s="1">
        <v>36093</v>
      </c>
      <c r="B15" s="2">
        <v>0.3330324074074074</v>
      </c>
      <c r="C15">
        <v>19292</v>
      </c>
      <c r="D15">
        <v>787</v>
      </c>
      <c r="E15">
        <v>17830993</v>
      </c>
      <c r="F15">
        <f t="shared" si="1"/>
        <v>0</v>
      </c>
      <c r="G15">
        <f t="shared" si="2"/>
        <v>-246</v>
      </c>
      <c r="H15">
        <f t="shared" si="3"/>
        <v>-246</v>
      </c>
      <c r="I15">
        <v>146</v>
      </c>
      <c r="J15">
        <v>395</v>
      </c>
      <c r="K15">
        <v>0</v>
      </c>
      <c r="L15">
        <v>0</v>
      </c>
      <c r="M15">
        <v>0</v>
      </c>
      <c r="N15">
        <f t="shared" si="0"/>
        <v>541</v>
      </c>
    </row>
    <row r="16" spans="1:14" ht="12.75">
      <c r="A16" s="1">
        <v>36093</v>
      </c>
      <c r="B16" s="2">
        <v>0.33304398148148145</v>
      </c>
      <c r="C16">
        <v>19292</v>
      </c>
      <c r="D16">
        <v>787</v>
      </c>
      <c r="E16">
        <v>17830993</v>
      </c>
      <c r="F16">
        <f t="shared" si="1"/>
        <v>0</v>
      </c>
      <c r="G16">
        <f t="shared" si="2"/>
        <v>334</v>
      </c>
      <c r="H16">
        <f t="shared" si="3"/>
        <v>334</v>
      </c>
      <c r="I16">
        <v>266</v>
      </c>
      <c r="J16">
        <v>541</v>
      </c>
      <c r="K16">
        <v>0</v>
      </c>
      <c r="L16">
        <v>0</v>
      </c>
      <c r="M16">
        <v>314</v>
      </c>
      <c r="N16">
        <f t="shared" si="0"/>
        <v>1121</v>
      </c>
    </row>
    <row r="17" spans="1:14" ht="12.75">
      <c r="A17" s="1">
        <v>36093</v>
      </c>
      <c r="B17" s="2">
        <v>0.33326388888888886</v>
      </c>
      <c r="C17">
        <v>19260</v>
      </c>
      <c r="D17">
        <v>784</v>
      </c>
      <c r="E17">
        <v>17830977</v>
      </c>
      <c r="F17">
        <f t="shared" si="1"/>
        <v>0.8</v>
      </c>
      <c r="G17">
        <f t="shared" si="2"/>
        <v>71</v>
      </c>
      <c r="H17">
        <f t="shared" si="3"/>
        <v>70.2</v>
      </c>
      <c r="I17">
        <v>0</v>
      </c>
      <c r="J17">
        <v>0</v>
      </c>
      <c r="K17">
        <v>104</v>
      </c>
      <c r="L17">
        <v>56</v>
      </c>
      <c r="M17">
        <v>695</v>
      </c>
      <c r="N17">
        <f t="shared" si="0"/>
        <v>855</v>
      </c>
    </row>
    <row r="18" spans="1:14" ht="12.75">
      <c r="A18" s="1">
        <v>36093</v>
      </c>
      <c r="B18" s="2">
        <v>0.33327546296296295</v>
      </c>
      <c r="C18">
        <v>19260</v>
      </c>
      <c r="D18">
        <v>784</v>
      </c>
      <c r="E18">
        <v>17830977</v>
      </c>
      <c r="F18">
        <f t="shared" si="1"/>
        <v>0</v>
      </c>
      <c r="G18">
        <f t="shared" si="2"/>
        <v>71</v>
      </c>
      <c r="H18">
        <f t="shared" si="3"/>
        <v>71</v>
      </c>
      <c r="I18">
        <v>0</v>
      </c>
      <c r="J18">
        <v>0</v>
      </c>
      <c r="K18">
        <v>104</v>
      </c>
      <c r="L18">
        <v>56</v>
      </c>
      <c r="M18">
        <v>695</v>
      </c>
      <c r="N18">
        <f t="shared" si="0"/>
        <v>855</v>
      </c>
    </row>
    <row r="19" spans="1:14" ht="12.75">
      <c r="A19" s="1">
        <v>36093</v>
      </c>
      <c r="B19" s="2">
        <v>0.3334953703703704</v>
      </c>
      <c r="C19">
        <v>19324</v>
      </c>
      <c r="D19">
        <v>784</v>
      </c>
      <c r="E19">
        <v>17830827</v>
      </c>
      <c r="F19">
        <f t="shared" si="1"/>
        <v>7.5</v>
      </c>
      <c r="G19">
        <f t="shared" si="2"/>
        <v>-24</v>
      </c>
      <c r="H19">
        <f t="shared" si="3"/>
        <v>-31.5</v>
      </c>
      <c r="I19">
        <v>43</v>
      </c>
      <c r="J19">
        <v>0</v>
      </c>
      <c r="K19">
        <v>717</v>
      </c>
      <c r="L19">
        <v>0</v>
      </c>
      <c r="M19">
        <v>0</v>
      </c>
      <c r="N19">
        <f t="shared" si="0"/>
        <v>760</v>
      </c>
    </row>
    <row r="20" spans="1:14" ht="12.75">
      <c r="A20" s="1">
        <v>36093</v>
      </c>
      <c r="B20" s="2">
        <v>0.33372685185185186</v>
      </c>
      <c r="C20">
        <v>19228</v>
      </c>
      <c r="D20">
        <v>789</v>
      </c>
      <c r="E20">
        <v>17830422</v>
      </c>
      <c r="F20">
        <f t="shared" si="1"/>
        <v>20.25</v>
      </c>
      <c r="G20">
        <f t="shared" si="2"/>
        <v>-417</v>
      </c>
      <c r="H20">
        <f t="shared" si="3"/>
        <v>-437.25</v>
      </c>
      <c r="I20">
        <v>0</v>
      </c>
      <c r="J20">
        <v>0</v>
      </c>
      <c r="K20">
        <v>263</v>
      </c>
      <c r="L20">
        <v>109</v>
      </c>
      <c r="M20">
        <v>0</v>
      </c>
      <c r="N20">
        <f t="shared" si="0"/>
        <v>372</v>
      </c>
    </row>
    <row r="21" spans="1:14" ht="12.75">
      <c r="A21" s="1">
        <v>36093</v>
      </c>
      <c r="B21" s="2">
        <v>0.33395833333333336</v>
      </c>
      <c r="C21">
        <v>19196</v>
      </c>
      <c r="D21">
        <v>787</v>
      </c>
      <c r="E21">
        <v>17829973</v>
      </c>
      <c r="F21">
        <f t="shared" si="1"/>
        <v>22.45</v>
      </c>
      <c r="G21">
        <f t="shared" si="2"/>
        <v>-160</v>
      </c>
      <c r="H21">
        <f t="shared" si="3"/>
        <v>-182.45</v>
      </c>
      <c r="I21">
        <v>0</v>
      </c>
      <c r="J21">
        <v>0</v>
      </c>
      <c r="K21">
        <v>0</v>
      </c>
      <c r="L21">
        <v>627</v>
      </c>
      <c r="M21">
        <v>0</v>
      </c>
      <c r="N21">
        <f t="shared" si="0"/>
        <v>627</v>
      </c>
    </row>
    <row r="22" spans="1:14" ht="12.75">
      <c r="A22" s="1">
        <v>36093</v>
      </c>
      <c r="B22" s="2">
        <v>0.3341898148148148</v>
      </c>
      <c r="C22">
        <v>19292</v>
      </c>
      <c r="D22">
        <v>778</v>
      </c>
      <c r="E22">
        <v>17829932</v>
      </c>
      <c r="F22">
        <f t="shared" si="1"/>
        <v>2.05</v>
      </c>
      <c r="G22">
        <f t="shared" si="2"/>
        <v>216</v>
      </c>
      <c r="H22">
        <f t="shared" si="3"/>
        <v>213.95</v>
      </c>
      <c r="I22">
        <v>0</v>
      </c>
      <c r="J22">
        <v>0</v>
      </c>
      <c r="K22">
        <v>58</v>
      </c>
      <c r="L22">
        <v>395</v>
      </c>
      <c r="M22">
        <v>541</v>
      </c>
      <c r="N22">
        <f t="shared" si="0"/>
        <v>994</v>
      </c>
    </row>
    <row r="23" spans="1:14" ht="12.75">
      <c r="A23" s="1">
        <v>36093</v>
      </c>
      <c r="B23" s="2">
        <v>0.3344212962962963</v>
      </c>
      <c r="C23">
        <v>19356</v>
      </c>
      <c r="D23">
        <v>784</v>
      </c>
      <c r="E23">
        <v>17829740</v>
      </c>
      <c r="F23">
        <f t="shared" si="1"/>
        <v>9.6</v>
      </c>
      <c r="G23">
        <f t="shared" si="2"/>
        <v>183</v>
      </c>
      <c r="H23">
        <f t="shared" si="3"/>
        <v>173.4</v>
      </c>
      <c r="I23">
        <v>53</v>
      </c>
      <c r="J23">
        <v>0</v>
      </c>
      <c r="K23">
        <v>468</v>
      </c>
      <c r="L23">
        <v>0</v>
      </c>
      <c r="M23">
        <v>446</v>
      </c>
      <c r="N23">
        <f t="shared" si="0"/>
        <v>967</v>
      </c>
    </row>
    <row r="24" spans="1:14" ht="12.75">
      <c r="A24" s="1">
        <v>36093</v>
      </c>
      <c r="B24" s="2">
        <v>0.3346643518518519</v>
      </c>
      <c r="C24">
        <v>19324</v>
      </c>
      <c r="D24">
        <v>782</v>
      </c>
      <c r="E24">
        <v>17829160</v>
      </c>
      <c r="F24">
        <f t="shared" si="1"/>
        <v>29</v>
      </c>
      <c r="G24">
        <f t="shared" si="2"/>
        <v>-36</v>
      </c>
      <c r="H24">
        <f t="shared" si="3"/>
        <v>-65</v>
      </c>
      <c r="I24">
        <v>117</v>
      </c>
      <c r="J24">
        <v>0</v>
      </c>
      <c r="K24">
        <v>629</v>
      </c>
      <c r="L24">
        <v>0</v>
      </c>
      <c r="M24">
        <v>0</v>
      </c>
      <c r="N24">
        <f t="shared" si="0"/>
        <v>746</v>
      </c>
    </row>
    <row r="25" spans="1:14" ht="12.75">
      <c r="A25" s="1">
        <v>36093</v>
      </c>
      <c r="B25" s="2">
        <v>0.33489583333333334</v>
      </c>
      <c r="C25">
        <v>19101</v>
      </c>
      <c r="D25">
        <v>795</v>
      </c>
      <c r="E25">
        <v>17827743</v>
      </c>
      <c r="F25">
        <f t="shared" si="1"/>
        <v>70.85</v>
      </c>
      <c r="G25">
        <f t="shared" si="2"/>
        <v>-683</v>
      </c>
      <c r="H25">
        <f t="shared" si="3"/>
        <v>-753.85</v>
      </c>
      <c r="I25">
        <v>0</v>
      </c>
      <c r="J25">
        <v>112</v>
      </c>
      <c r="K25">
        <v>0</v>
      </c>
      <c r="L25">
        <v>0</v>
      </c>
      <c r="M25">
        <v>0</v>
      </c>
      <c r="N25">
        <f t="shared" si="0"/>
        <v>112</v>
      </c>
    </row>
    <row r="26" spans="1:14" ht="12.75">
      <c r="A26" s="1">
        <v>36093</v>
      </c>
      <c r="B26" s="2">
        <v>0.33512731481481484</v>
      </c>
      <c r="C26">
        <v>19324</v>
      </c>
      <c r="D26">
        <v>784</v>
      </c>
      <c r="E26">
        <v>17827106</v>
      </c>
      <c r="F26">
        <f t="shared" si="1"/>
        <v>31.85</v>
      </c>
      <c r="G26">
        <f t="shared" si="2"/>
        <v>123</v>
      </c>
      <c r="H26">
        <f t="shared" si="3"/>
        <v>91.15</v>
      </c>
      <c r="I26">
        <v>227</v>
      </c>
      <c r="J26">
        <v>622</v>
      </c>
      <c r="K26">
        <v>0</v>
      </c>
      <c r="L26">
        <v>0</v>
      </c>
      <c r="M26">
        <v>58</v>
      </c>
      <c r="N26">
        <f t="shared" si="0"/>
        <v>907</v>
      </c>
    </row>
    <row r="27" spans="1:14" ht="12.75">
      <c r="A27" s="1">
        <v>36093</v>
      </c>
      <c r="B27" s="2">
        <v>0.3353587962962963</v>
      </c>
      <c r="C27">
        <v>19388</v>
      </c>
      <c r="D27">
        <v>778</v>
      </c>
      <c r="E27">
        <v>17826890</v>
      </c>
      <c r="F27">
        <f t="shared" si="1"/>
        <v>10.8</v>
      </c>
      <c r="G27">
        <f t="shared" si="2"/>
        <v>237</v>
      </c>
      <c r="H27">
        <f t="shared" si="3"/>
        <v>226.2</v>
      </c>
      <c r="I27">
        <v>31</v>
      </c>
      <c r="J27">
        <v>275</v>
      </c>
      <c r="K27">
        <v>0</v>
      </c>
      <c r="L27">
        <v>63</v>
      </c>
      <c r="M27">
        <v>646</v>
      </c>
      <c r="N27">
        <f t="shared" si="0"/>
        <v>1015</v>
      </c>
    </row>
    <row r="28" spans="1:14" ht="12.75">
      <c r="A28" s="1">
        <v>36093</v>
      </c>
      <c r="B28" s="2">
        <v>0.3355902777777778</v>
      </c>
      <c r="C28">
        <v>19388</v>
      </c>
      <c r="D28">
        <v>782</v>
      </c>
      <c r="E28">
        <v>17826348</v>
      </c>
      <c r="F28">
        <f t="shared" si="1"/>
        <v>27.1</v>
      </c>
      <c r="G28">
        <f t="shared" si="2"/>
        <v>-6</v>
      </c>
      <c r="H28">
        <f t="shared" si="3"/>
        <v>-33.1</v>
      </c>
      <c r="I28">
        <v>0</v>
      </c>
      <c r="J28">
        <v>0</v>
      </c>
      <c r="K28">
        <v>0</v>
      </c>
      <c r="L28">
        <v>620</v>
      </c>
      <c r="M28">
        <v>156</v>
      </c>
      <c r="N28">
        <f t="shared" si="0"/>
        <v>776</v>
      </c>
    </row>
    <row r="29" spans="1:14" ht="12.75">
      <c r="A29" s="1">
        <v>36093</v>
      </c>
      <c r="B29" s="2">
        <v>0.33766203703703707</v>
      </c>
      <c r="C29">
        <v>19452</v>
      </c>
      <c r="D29">
        <v>778</v>
      </c>
      <c r="E29">
        <v>17826233</v>
      </c>
      <c r="F29">
        <f t="shared" si="1"/>
        <v>5.75</v>
      </c>
      <c r="G29">
        <f t="shared" si="2"/>
        <v>218</v>
      </c>
      <c r="H29">
        <f t="shared" si="3"/>
        <v>212.25</v>
      </c>
      <c r="I29">
        <v>0</v>
      </c>
      <c r="J29">
        <v>31</v>
      </c>
      <c r="K29">
        <v>507</v>
      </c>
      <c r="L29">
        <v>26</v>
      </c>
      <c r="M29">
        <v>432</v>
      </c>
      <c r="N29">
        <f t="shared" si="0"/>
        <v>996</v>
      </c>
    </row>
    <row r="30" spans="1:14" ht="12.75">
      <c r="A30" s="1">
        <v>36093</v>
      </c>
      <c r="B30" s="2">
        <v>0.3378935185185185</v>
      </c>
      <c r="C30">
        <v>19388</v>
      </c>
      <c r="D30">
        <v>782</v>
      </c>
      <c r="E30">
        <v>17825868</v>
      </c>
      <c r="F30">
        <f t="shared" si="1"/>
        <v>18.25</v>
      </c>
      <c r="G30">
        <f t="shared" si="2"/>
        <v>-73</v>
      </c>
      <c r="H30">
        <f t="shared" si="3"/>
        <v>-91.25</v>
      </c>
      <c r="I30">
        <v>0</v>
      </c>
      <c r="J30">
        <v>0</v>
      </c>
      <c r="K30">
        <v>620</v>
      </c>
      <c r="L30">
        <v>43</v>
      </c>
      <c r="M30">
        <v>46</v>
      </c>
      <c r="N30">
        <f t="shared" si="0"/>
        <v>709</v>
      </c>
    </row>
    <row r="31" spans="1:14" ht="12.75">
      <c r="A31" s="1">
        <v>36093</v>
      </c>
      <c r="B31" s="2">
        <v>0.338125</v>
      </c>
      <c r="C31">
        <v>19196</v>
      </c>
      <c r="D31">
        <v>789</v>
      </c>
      <c r="E31">
        <v>17824851</v>
      </c>
      <c r="F31">
        <f t="shared" si="1"/>
        <v>50.85</v>
      </c>
      <c r="G31">
        <f t="shared" si="2"/>
        <v>-557</v>
      </c>
      <c r="H31">
        <f t="shared" si="3"/>
        <v>-607.85</v>
      </c>
      <c r="I31">
        <v>0</v>
      </c>
      <c r="J31">
        <v>153</v>
      </c>
      <c r="K31">
        <v>53</v>
      </c>
      <c r="L31">
        <v>26</v>
      </c>
      <c r="M31">
        <v>0</v>
      </c>
      <c r="N31">
        <f t="shared" si="0"/>
        <v>232</v>
      </c>
    </row>
    <row r="32" spans="1:14" ht="12.75">
      <c r="A32" s="1">
        <v>36093</v>
      </c>
      <c r="B32" s="2">
        <v>0.33836805555555555</v>
      </c>
      <c r="C32">
        <v>19388</v>
      </c>
      <c r="D32">
        <v>778</v>
      </c>
      <c r="E32">
        <v>17824824</v>
      </c>
      <c r="F32">
        <f t="shared" si="1"/>
        <v>1.35</v>
      </c>
      <c r="G32">
        <f t="shared" si="2"/>
        <v>247</v>
      </c>
      <c r="H32">
        <f t="shared" si="3"/>
        <v>245.65</v>
      </c>
      <c r="I32">
        <v>419</v>
      </c>
      <c r="J32">
        <v>524</v>
      </c>
      <c r="K32">
        <v>26</v>
      </c>
      <c r="L32">
        <v>0</v>
      </c>
      <c r="M32">
        <v>56</v>
      </c>
      <c r="N32">
        <f t="shared" si="0"/>
        <v>1025</v>
      </c>
    </row>
    <row r="33" spans="1:14" ht="12.75">
      <c r="A33" s="1">
        <v>36093</v>
      </c>
      <c r="B33" s="2">
        <v>0.338599537037037</v>
      </c>
      <c r="C33">
        <v>19452</v>
      </c>
      <c r="D33">
        <v>776</v>
      </c>
      <c r="E33">
        <v>17825035</v>
      </c>
      <c r="F33">
        <f t="shared" si="1"/>
        <v>-10.55</v>
      </c>
      <c r="G33">
        <f t="shared" si="2"/>
        <v>221</v>
      </c>
      <c r="H33">
        <f t="shared" si="3"/>
        <v>231.55</v>
      </c>
      <c r="I33">
        <v>75</v>
      </c>
      <c r="J33">
        <v>258</v>
      </c>
      <c r="K33">
        <v>0</v>
      </c>
      <c r="L33">
        <v>0</v>
      </c>
      <c r="M33">
        <v>664</v>
      </c>
      <c r="N33">
        <f t="shared" si="0"/>
        <v>997</v>
      </c>
    </row>
    <row r="34" spans="1:14" ht="12.75">
      <c r="A34" s="1">
        <v>36093</v>
      </c>
      <c r="B34" s="2">
        <v>0.33883101851851855</v>
      </c>
      <c r="C34">
        <v>19452</v>
      </c>
      <c r="D34">
        <v>778</v>
      </c>
      <c r="E34">
        <v>17825193</v>
      </c>
      <c r="F34">
        <f t="shared" si="1"/>
        <v>-7.9</v>
      </c>
      <c r="G34">
        <f t="shared" si="2"/>
        <v>94</v>
      </c>
      <c r="H34">
        <f t="shared" si="3"/>
        <v>101.9</v>
      </c>
      <c r="I34">
        <v>41</v>
      </c>
      <c r="J34">
        <v>0</v>
      </c>
      <c r="K34">
        <v>0</v>
      </c>
      <c r="L34">
        <v>600</v>
      </c>
      <c r="M34">
        <v>231</v>
      </c>
      <c r="N34">
        <f t="shared" si="0"/>
        <v>872</v>
      </c>
    </row>
    <row r="35" spans="1:14" ht="12.75">
      <c r="A35" s="1">
        <v>36093</v>
      </c>
      <c r="B35" s="2">
        <v>0.3390625</v>
      </c>
      <c r="C35">
        <v>19388</v>
      </c>
      <c r="D35">
        <v>776</v>
      </c>
      <c r="E35">
        <v>17825326</v>
      </c>
      <c r="F35">
        <f t="shared" si="1"/>
        <v>-6.65</v>
      </c>
      <c r="G35">
        <f t="shared" si="2"/>
        <v>-213</v>
      </c>
      <c r="H35">
        <f t="shared" si="3"/>
        <v>-206.35</v>
      </c>
      <c r="I35">
        <v>0</v>
      </c>
      <c r="J35">
        <v>0</v>
      </c>
      <c r="K35">
        <v>46</v>
      </c>
      <c r="L35">
        <v>478</v>
      </c>
      <c r="M35">
        <v>39</v>
      </c>
      <c r="N35">
        <f t="shared" si="0"/>
        <v>563</v>
      </c>
    </row>
    <row r="36" spans="1:14" ht="12.75">
      <c r="A36" s="1">
        <v>36093</v>
      </c>
      <c r="B36" s="2">
        <v>0.3392939814814815</v>
      </c>
      <c r="C36">
        <v>19324</v>
      </c>
      <c r="D36">
        <v>782</v>
      </c>
      <c r="E36">
        <v>17825744</v>
      </c>
      <c r="F36">
        <f t="shared" si="1"/>
        <v>-20.9</v>
      </c>
      <c r="G36">
        <f t="shared" si="2"/>
        <v>-220</v>
      </c>
      <c r="H36">
        <f t="shared" si="3"/>
        <v>-199.1</v>
      </c>
      <c r="I36">
        <v>0</v>
      </c>
      <c r="J36">
        <v>463</v>
      </c>
      <c r="K36">
        <v>53</v>
      </c>
      <c r="L36">
        <v>46</v>
      </c>
      <c r="M36">
        <v>0</v>
      </c>
      <c r="N36">
        <f t="shared" si="0"/>
        <v>562</v>
      </c>
    </row>
    <row r="37" spans="1:14" ht="12.75">
      <c r="A37" s="1">
        <v>36093</v>
      </c>
      <c r="B37" s="2">
        <v>0.33952546296296293</v>
      </c>
      <c r="C37">
        <v>19420</v>
      </c>
      <c r="D37">
        <v>778</v>
      </c>
      <c r="E37">
        <v>17826622</v>
      </c>
      <c r="F37">
        <f t="shared" si="1"/>
        <v>-43.9</v>
      </c>
      <c r="G37">
        <f t="shared" si="2"/>
        <v>263</v>
      </c>
      <c r="H37">
        <f t="shared" si="3"/>
        <v>306.9</v>
      </c>
      <c r="I37">
        <v>0</v>
      </c>
      <c r="J37">
        <v>559</v>
      </c>
      <c r="K37">
        <v>0</v>
      </c>
      <c r="L37">
        <v>85</v>
      </c>
      <c r="M37">
        <v>397</v>
      </c>
      <c r="N37">
        <f t="shared" si="0"/>
        <v>1041</v>
      </c>
    </row>
    <row r="38" spans="1:14" ht="12.75">
      <c r="A38" s="1">
        <v>36093</v>
      </c>
      <c r="B38" s="2">
        <v>0.33975694444444443</v>
      </c>
      <c r="C38">
        <v>19452</v>
      </c>
      <c r="D38">
        <v>776</v>
      </c>
      <c r="E38">
        <v>17827304</v>
      </c>
      <c r="F38">
        <f t="shared" si="1"/>
        <v>-34.1</v>
      </c>
      <c r="G38">
        <f t="shared" si="2"/>
        <v>156</v>
      </c>
      <c r="H38">
        <f t="shared" si="3"/>
        <v>190.1</v>
      </c>
      <c r="I38">
        <v>0</v>
      </c>
      <c r="J38">
        <v>68</v>
      </c>
      <c r="K38">
        <v>200</v>
      </c>
      <c r="L38">
        <v>0</v>
      </c>
      <c r="M38">
        <v>664</v>
      </c>
      <c r="N38">
        <f t="shared" si="0"/>
        <v>932</v>
      </c>
    </row>
    <row r="39" spans="1:14" ht="12.75">
      <c r="A39" s="1">
        <v>36093</v>
      </c>
      <c r="B39" s="2">
        <v>0.3399884259259259</v>
      </c>
      <c r="C39">
        <v>19515</v>
      </c>
      <c r="D39">
        <v>776</v>
      </c>
      <c r="E39">
        <v>17828040</v>
      </c>
      <c r="F39">
        <f t="shared" si="1"/>
        <v>-36.8</v>
      </c>
      <c r="G39">
        <f t="shared" si="2"/>
        <v>321</v>
      </c>
      <c r="H39">
        <f t="shared" si="3"/>
        <v>357.8</v>
      </c>
      <c r="I39">
        <v>434</v>
      </c>
      <c r="J39">
        <v>36</v>
      </c>
      <c r="K39">
        <v>549</v>
      </c>
      <c r="L39">
        <v>0</v>
      </c>
      <c r="M39">
        <v>78</v>
      </c>
      <c r="N39">
        <f t="shared" si="0"/>
        <v>1097</v>
      </c>
    </row>
    <row r="40" spans="1:14" ht="12.75">
      <c r="A40" s="1">
        <v>36093</v>
      </c>
      <c r="B40" s="2">
        <v>0.34021990740740743</v>
      </c>
      <c r="C40">
        <v>19388</v>
      </c>
      <c r="D40">
        <v>778</v>
      </c>
      <c r="E40">
        <v>17828237</v>
      </c>
      <c r="F40">
        <f t="shared" si="1"/>
        <v>-9.85</v>
      </c>
      <c r="G40">
        <f t="shared" si="2"/>
        <v>-389</v>
      </c>
      <c r="H40">
        <f t="shared" si="3"/>
        <v>-379.15</v>
      </c>
      <c r="I40">
        <v>102</v>
      </c>
      <c r="J40">
        <v>0</v>
      </c>
      <c r="K40">
        <v>253</v>
      </c>
      <c r="L40">
        <v>0</v>
      </c>
      <c r="M40">
        <v>34</v>
      </c>
      <c r="N40">
        <f t="shared" si="0"/>
        <v>389</v>
      </c>
    </row>
    <row r="41" spans="1:14" ht="12.75">
      <c r="A41" s="1">
        <v>36093</v>
      </c>
      <c r="B41" s="2">
        <v>0.3404513888888889</v>
      </c>
      <c r="C41">
        <v>19324</v>
      </c>
      <c r="D41">
        <v>784</v>
      </c>
      <c r="E41">
        <v>17828705</v>
      </c>
      <c r="F41">
        <f t="shared" si="1"/>
        <v>-23.4</v>
      </c>
      <c r="G41">
        <f t="shared" si="2"/>
        <v>-138</v>
      </c>
      <c r="H41">
        <f t="shared" si="3"/>
        <v>-114.6</v>
      </c>
      <c r="I41">
        <v>73</v>
      </c>
      <c r="J41">
        <v>0</v>
      </c>
      <c r="K41">
        <v>0</v>
      </c>
      <c r="L41">
        <v>573</v>
      </c>
      <c r="M41">
        <v>0</v>
      </c>
      <c r="N41">
        <f t="shared" si="0"/>
        <v>646</v>
      </c>
    </row>
    <row r="42" spans="1:14" ht="12.75">
      <c r="A42" s="1">
        <v>36093</v>
      </c>
      <c r="B42" s="2">
        <v>0.34068287037037037</v>
      </c>
      <c r="C42">
        <v>19452</v>
      </c>
      <c r="D42">
        <v>776</v>
      </c>
      <c r="E42">
        <v>17829437</v>
      </c>
      <c r="F42">
        <f t="shared" si="1"/>
        <v>-36.6</v>
      </c>
      <c r="G42">
        <f t="shared" si="2"/>
        <v>200</v>
      </c>
      <c r="H42">
        <f t="shared" si="3"/>
        <v>236.6</v>
      </c>
      <c r="I42">
        <v>0</v>
      </c>
      <c r="J42">
        <v>61</v>
      </c>
      <c r="K42">
        <v>0</v>
      </c>
      <c r="L42">
        <v>488</v>
      </c>
      <c r="M42">
        <v>427</v>
      </c>
      <c r="N42">
        <f t="shared" si="0"/>
        <v>976</v>
      </c>
    </row>
    <row r="43" spans="1:14" ht="12.75">
      <c r="A43" s="1">
        <v>36093</v>
      </c>
      <c r="B43" s="2">
        <v>0.3409143518518518</v>
      </c>
      <c r="C43">
        <v>19547</v>
      </c>
      <c r="D43">
        <v>774</v>
      </c>
      <c r="E43">
        <v>17830203</v>
      </c>
      <c r="F43">
        <f t="shared" si="1"/>
        <v>-38.3</v>
      </c>
      <c r="G43">
        <f t="shared" si="2"/>
        <v>376</v>
      </c>
      <c r="H43">
        <f t="shared" si="3"/>
        <v>414.3</v>
      </c>
      <c r="I43">
        <v>0</v>
      </c>
      <c r="J43">
        <v>90</v>
      </c>
      <c r="K43">
        <v>473</v>
      </c>
      <c r="L43">
        <v>185</v>
      </c>
      <c r="M43">
        <v>402</v>
      </c>
      <c r="N43">
        <f t="shared" si="0"/>
        <v>1150</v>
      </c>
    </row>
    <row r="44" spans="1:14" ht="12.75">
      <c r="A44" s="1">
        <v>36093</v>
      </c>
      <c r="B44" s="2">
        <v>0.3411458333333333</v>
      </c>
      <c r="C44">
        <v>19515</v>
      </c>
      <c r="D44">
        <v>776</v>
      </c>
      <c r="E44">
        <v>17830371</v>
      </c>
      <c r="F44">
        <f t="shared" si="1"/>
        <v>-8.4</v>
      </c>
      <c r="G44">
        <f t="shared" si="2"/>
        <v>-6</v>
      </c>
      <c r="H44">
        <f t="shared" si="3"/>
        <v>2.4000000000000004</v>
      </c>
      <c r="I44">
        <v>0</v>
      </c>
      <c r="J44">
        <v>0</v>
      </c>
      <c r="K44">
        <v>471</v>
      </c>
      <c r="L44">
        <v>190</v>
      </c>
      <c r="M44">
        <v>109</v>
      </c>
      <c r="N44">
        <f t="shared" si="0"/>
        <v>770</v>
      </c>
    </row>
    <row r="45" spans="1:14" ht="12.75">
      <c r="A45" s="1">
        <v>36093</v>
      </c>
      <c r="B45" s="2">
        <v>0.34137731481481487</v>
      </c>
      <c r="C45">
        <v>19292</v>
      </c>
      <c r="D45">
        <v>784</v>
      </c>
      <c r="E45">
        <v>17830243</v>
      </c>
      <c r="F45">
        <f t="shared" si="1"/>
        <v>6.4</v>
      </c>
      <c r="G45">
        <f t="shared" si="2"/>
        <v>-437</v>
      </c>
      <c r="H45">
        <f t="shared" si="3"/>
        <v>-443.4</v>
      </c>
      <c r="I45">
        <v>0</v>
      </c>
      <c r="J45">
        <v>173</v>
      </c>
      <c r="K45">
        <v>92</v>
      </c>
      <c r="L45">
        <v>53</v>
      </c>
      <c r="M45">
        <v>29</v>
      </c>
      <c r="N45">
        <f t="shared" si="0"/>
        <v>347</v>
      </c>
    </row>
    <row r="46" spans="1:14" ht="12.75">
      <c r="A46" s="1">
        <v>36093</v>
      </c>
      <c r="B46" s="2">
        <v>0.3416087962962963</v>
      </c>
      <c r="C46">
        <v>19483</v>
      </c>
      <c r="D46">
        <v>778</v>
      </c>
      <c r="E46">
        <v>17831225</v>
      </c>
      <c r="F46">
        <f t="shared" si="1"/>
        <v>-49.1</v>
      </c>
      <c r="G46">
        <f t="shared" si="2"/>
        <v>286</v>
      </c>
      <c r="H46">
        <f t="shared" si="3"/>
        <v>335.1</v>
      </c>
      <c r="I46">
        <v>498</v>
      </c>
      <c r="J46">
        <v>439</v>
      </c>
      <c r="K46">
        <v>58</v>
      </c>
      <c r="L46">
        <v>26</v>
      </c>
      <c r="M46">
        <v>43</v>
      </c>
      <c r="N46">
        <f t="shared" si="0"/>
        <v>1064</v>
      </c>
    </row>
    <row r="47" spans="1:14" ht="12.75">
      <c r="A47" s="1">
        <v>36093</v>
      </c>
      <c r="B47" s="2">
        <v>0.3418402777777778</v>
      </c>
      <c r="C47">
        <v>19547</v>
      </c>
      <c r="D47">
        <v>774</v>
      </c>
      <c r="E47">
        <v>17832228</v>
      </c>
      <c r="F47">
        <f t="shared" si="1"/>
        <v>-50.15</v>
      </c>
      <c r="G47">
        <f t="shared" si="2"/>
        <v>309</v>
      </c>
      <c r="H47">
        <f t="shared" si="3"/>
        <v>359.15</v>
      </c>
      <c r="I47">
        <v>151</v>
      </c>
      <c r="J47">
        <v>239</v>
      </c>
      <c r="K47">
        <v>29</v>
      </c>
      <c r="L47">
        <v>0</v>
      </c>
      <c r="M47">
        <v>664</v>
      </c>
      <c r="N47">
        <f t="shared" si="0"/>
        <v>1083</v>
      </c>
    </row>
    <row r="48" spans="1:14" ht="12.75">
      <c r="A48" s="1">
        <v>36093</v>
      </c>
      <c r="B48" s="2">
        <v>0.34207175925925926</v>
      </c>
      <c r="C48">
        <v>19547</v>
      </c>
      <c r="D48">
        <v>771</v>
      </c>
      <c r="E48">
        <v>17833387</v>
      </c>
      <c r="F48">
        <f t="shared" si="1"/>
        <v>-57.95</v>
      </c>
      <c r="G48">
        <f t="shared" si="2"/>
        <v>238</v>
      </c>
      <c r="H48">
        <f t="shared" si="3"/>
        <v>295.95</v>
      </c>
      <c r="I48">
        <v>112</v>
      </c>
      <c r="J48">
        <v>0</v>
      </c>
      <c r="K48">
        <v>31</v>
      </c>
      <c r="L48">
        <v>566</v>
      </c>
      <c r="M48">
        <v>300</v>
      </c>
      <c r="N48">
        <f t="shared" si="0"/>
        <v>1009</v>
      </c>
    </row>
    <row r="49" spans="1:14" ht="12.75">
      <c r="A49" s="1">
        <v>36093</v>
      </c>
      <c r="B49" s="2">
        <v>0.34230324074074076</v>
      </c>
      <c r="C49">
        <v>19515</v>
      </c>
      <c r="D49">
        <v>774</v>
      </c>
      <c r="E49">
        <v>17834400</v>
      </c>
      <c r="F49">
        <f t="shared" si="1"/>
        <v>-50.65</v>
      </c>
      <c r="G49">
        <f t="shared" si="2"/>
        <v>-92</v>
      </c>
      <c r="H49">
        <f t="shared" si="3"/>
        <v>-41.35</v>
      </c>
      <c r="I49">
        <v>46</v>
      </c>
      <c r="J49">
        <v>0</v>
      </c>
      <c r="K49">
        <v>87</v>
      </c>
      <c r="L49">
        <v>454</v>
      </c>
      <c r="M49">
        <v>95</v>
      </c>
      <c r="N49">
        <f t="shared" si="0"/>
        <v>682</v>
      </c>
    </row>
    <row r="50" spans="1:14" ht="12.75">
      <c r="A50" s="1">
        <v>36093</v>
      </c>
      <c r="B50" s="2">
        <v>0.3425347222222222</v>
      </c>
      <c r="C50">
        <v>19452</v>
      </c>
      <c r="D50">
        <v>776</v>
      </c>
      <c r="E50">
        <v>17835617</v>
      </c>
      <c r="F50">
        <f t="shared" si="1"/>
        <v>-60.85</v>
      </c>
      <c r="G50">
        <f t="shared" si="2"/>
        <v>-26</v>
      </c>
      <c r="H50">
        <f t="shared" si="3"/>
        <v>34.85</v>
      </c>
      <c r="I50">
        <v>36</v>
      </c>
      <c r="J50">
        <v>390</v>
      </c>
      <c r="K50">
        <v>124</v>
      </c>
      <c r="L50">
        <v>200</v>
      </c>
      <c r="M50">
        <v>0</v>
      </c>
      <c r="N50">
        <f t="shared" si="0"/>
        <v>750</v>
      </c>
    </row>
    <row r="51" spans="1:14" ht="12.75">
      <c r="A51" s="1">
        <v>36093</v>
      </c>
      <c r="B51" s="2">
        <v>0.34276620370370375</v>
      </c>
      <c r="C51">
        <v>19547</v>
      </c>
      <c r="D51">
        <v>776</v>
      </c>
      <c r="E51">
        <v>17837192</v>
      </c>
      <c r="F51">
        <f t="shared" si="1"/>
        <v>-78.75</v>
      </c>
      <c r="G51">
        <f t="shared" si="2"/>
        <v>375</v>
      </c>
      <c r="H51">
        <f t="shared" si="3"/>
        <v>453.75</v>
      </c>
      <c r="I51">
        <v>34</v>
      </c>
      <c r="J51">
        <v>378</v>
      </c>
      <c r="K51">
        <v>34</v>
      </c>
      <c r="L51">
        <v>283</v>
      </c>
      <c r="M51">
        <v>422</v>
      </c>
      <c r="N51">
        <f t="shared" si="0"/>
        <v>1151</v>
      </c>
    </row>
    <row r="52" spans="1:14" ht="12.75">
      <c r="A52" s="1">
        <v>36093</v>
      </c>
      <c r="B52" s="2">
        <v>0.3429976851851852</v>
      </c>
      <c r="C52">
        <v>19547</v>
      </c>
      <c r="D52">
        <v>771</v>
      </c>
      <c r="E52">
        <v>17838540</v>
      </c>
      <c r="F52">
        <f t="shared" si="1"/>
        <v>-67.4</v>
      </c>
      <c r="G52">
        <f t="shared" si="2"/>
        <v>230</v>
      </c>
      <c r="H52">
        <f t="shared" si="3"/>
        <v>297.4</v>
      </c>
      <c r="I52">
        <v>0</v>
      </c>
      <c r="J52">
        <v>87</v>
      </c>
      <c r="K52">
        <v>209</v>
      </c>
      <c r="L52">
        <v>63</v>
      </c>
      <c r="M52">
        <v>642</v>
      </c>
      <c r="N52">
        <f t="shared" si="0"/>
        <v>1001</v>
      </c>
    </row>
    <row r="53" spans="1:14" ht="12.75">
      <c r="A53" s="1">
        <v>36093</v>
      </c>
      <c r="B53" s="2">
        <v>0.3432291666666667</v>
      </c>
      <c r="C53">
        <v>19643</v>
      </c>
      <c r="D53">
        <v>771</v>
      </c>
      <c r="E53">
        <v>17840164</v>
      </c>
      <c r="F53">
        <f t="shared" si="1"/>
        <v>-81.2</v>
      </c>
      <c r="G53">
        <f t="shared" si="2"/>
        <v>422</v>
      </c>
      <c r="H53">
        <f t="shared" si="3"/>
        <v>503.2</v>
      </c>
      <c r="I53">
        <v>485</v>
      </c>
      <c r="J53">
        <v>70</v>
      </c>
      <c r="K53">
        <v>483</v>
      </c>
      <c r="L53">
        <v>46</v>
      </c>
      <c r="M53">
        <v>109</v>
      </c>
      <c r="N53">
        <f t="shared" si="0"/>
        <v>1193</v>
      </c>
    </row>
    <row r="54" spans="1:14" ht="12.75">
      <c r="A54" s="1">
        <v>36093</v>
      </c>
      <c r="B54" s="2">
        <v>0.34346064814814814</v>
      </c>
      <c r="C54">
        <v>19515</v>
      </c>
      <c r="D54">
        <v>774</v>
      </c>
      <c r="E54">
        <v>17841096</v>
      </c>
      <c r="F54">
        <f t="shared" si="1"/>
        <v>-46.6</v>
      </c>
      <c r="G54">
        <f t="shared" si="2"/>
        <v>-251</v>
      </c>
      <c r="H54">
        <f t="shared" si="3"/>
        <v>-204.4</v>
      </c>
      <c r="I54">
        <v>158</v>
      </c>
      <c r="J54">
        <v>29</v>
      </c>
      <c r="K54">
        <v>244</v>
      </c>
      <c r="L54">
        <v>0</v>
      </c>
      <c r="M54">
        <v>92</v>
      </c>
      <c r="N54">
        <f t="shared" si="0"/>
        <v>523</v>
      </c>
    </row>
    <row r="56" spans="7:14" ht="12.75">
      <c r="G56" t="s">
        <v>13</v>
      </c>
      <c r="I56">
        <f>MAX(I2:I54)</f>
        <v>498</v>
      </c>
      <c r="J56">
        <f>MAX(J2:J54)</f>
        <v>664</v>
      </c>
      <c r="K56">
        <f>MAX(K2:K54)</f>
        <v>717</v>
      </c>
      <c r="L56">
        <f>MAX(L2:L54)</f>
        <v>642</v>
      </c>
      <c r="M56">
        <f>MAX(M2:M54)</f>
        <v>695</v>
      </c>
      <c r="N56">
        <f>MAX(N2:N54)</f>
        <v>1193</v>
      </c>
    </row>
    <row r="57" spans="3:14" ht="12.75">
      <c r="C57" t="s">
        <v>16</v>
      </c>
      <c r="D57" s="3">
        <f>AVERAGE(D2:D54)</f>
        <v>781.7735849056604</v>
      </c>
      <c r="G57" t="s">
        <v>14</v>
      </c>
      <c r="I57" s="3">
        <f>AVERAGE(I2:I54)</f>
        <v>84.54716981132076</v>
      </c>
      <c r="J57" s="3">
        <f>AVERAGE(J2:J54)</f>
        <v>158</v>
      </c>
      <c r="K57" s="3">
        <f>AVERAGE(K2:K54)</f>
        <v>160.96226415094338</v>
      </c>
      <c r="L57" s="3">
        <f>AVERAGE(L2:L54)</f>
        <v>152.83018867924528</v>
      </c>
      <c r="M57" s="3">
        <f>AVERAGE(M2:M54)</f>
        <v>223.71698113207546</v>
      </c>
      <c r="N57" s="3">
        <f>AVERAGE(N2:N54)</f>
        <v>780.0566037735849</v>
      </c>
    </row>
    <row r="59" spans="1:3" ht="12.75">
      <c r="A59" t="s">
        <v>15</v>
      </c>
      <c r="C59">
        <f>D57-0.6*N57</f>
        <v>313.73962264150947</v>
      </c>
    </row>
    <row r="60" spans="1:3" ht="12.75">
      <c r="A60" t="s">
        <v>17</v>
      </c>
      <c r="C60">
        <f>8000/C59</f>
        <v>25.498851348913288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Aerospace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W. Maier</dc:creator>
  <cp:keywords/>
  <dc:description/>
  <cp:lastModifiedBy>Mark W. Maier</cp:lastModifiedBy>
  <dcterms:created xsi:type="dcterms:W3CDTF">1998-10-27T20:17:26Z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